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15" windowWidth="14055" windowHeight="7305"/>
  </bookViews>
  <sheets>
    <sheet name="6.4.2" sheetId="3" r:id="rId1"/>
  </sheets>
  <calcPr calcId="144525"/>
</workbook>
</file>

<file path=xl/calcChain.xml><?xml version="1.0" encoding="utf-8"?>
<calcChain xmlns="http://schemas.openxmlformats.org/spreadsheetml/2006/main">
  <c r="D58" i="3" l="1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</calcChain>
</file>

<file path=xl/sharedStrings.xml><?xml version="1.0" encoding="utf-8"?>
<sst xmlns="http://schemas.openxmlformats.org/spreadsheetml/2006/main" count="179" uniqueCount="39">
  <si>
    <t xml:space="preserve">6.4.2 Funds / Grants received from government bodies, non-government bodies, and philanthropists during the last five years (not covered in Criterion III and V) </t>
  </si>
  <si>
    <t>Year</t>
  </si>
  <si>
    <t xml:space="preserve">Name of the government bodies,  non government bodies and philanthropists </t>
  </si>
  <si>
    <t>Purpose of the Grant</t>
  </si>
  <si>
    <t>Funds/ Grants received (INR in lakhs)</t>
  </si>
  <si>
    <t>Link to Audited Statement of Accounts reflecting the receipts</t>
  </si>
  <si>
    <t>2023 - 2024</t>
  </si>
  <si>
    <t>Cytel Fly High Scholarship</t>
  </si>
  <si>
    <t>To enhance the Skill of P.G.Students from Statistic Department</t>
  </si>
  <si>
    <t>Pawar Charitable Trust</t>
  </si>
  <si>
    <t>Merit Prize fund</t>
  </si>
  <si>
    <t xml:space="preserve">Alkyl Amine chemical pvt.Ltd., Kurkumbh, Tal. Daund, Dist. Pune </t>
  </si>
  <si>
    <t>Financial Support to Miss. Priti Umesh Shitole of Chemistry Department.</t>
  </si>
  <si>
    <t>RUSA Grant</t>
  </si>
  <si>
    <t>Organisation of workshop, seminar</t>
  </si>
  <si>
    <t>Updating human resources</t>
  </si>
  <si>
    <t>Establishing academic industry interface</t>
  </si>
  <si>
    <t>Faculty student exchange programme</t>
  </si>
  <si>
    <t>Industril visit</t>
  </si>
  <si>
    <t>OSHE, ED Cell</t>
  </si>
  <si>
    <t>MoU Activity</t>
  </si>
  <si>
    <t>2022 - 2023</t>
  </si>
  <si>
    <t>Equipments</t>
  </si>
  <si>
    <t>Honorarium, certificte courses</t>
  </si>
  <si>
    <t>Introduction to crtificate courses</t>
  </si>
  <si>
    <t>2021 - 2022</t>
  </si>
  <si>
    <t>CPE Grant from UGC</t>
  </si>
  <si>
    <t>2020 -2021</t>
  </si>
  <si>
    <t>2019 -2020</t>
  </si>
  <si>
    <t>Prin. Dr. Nandkumar Shriran Nikam</t>
  </si>
  <si>
    <t>DBT Star Scheme</t>
  </si>
  <si>
    <t>DST-FIST Grant</t>
  </si>
  <si>
    <t xml:space="preserve"> Upgradation of infrastructure and equipment maintanance </t>
  </si>
  <si>
    <t>Srengthening of science education</t>
  </si>
  <si>
    <t>Student aid fund</t>
  </si>
  <si>
    <t>Upgradation of infrastructure and equipment maintenance for improving science and technology</t>
  </si>
  <si>
    <t>Fee paids for needy students</t>
  </si>
  <si>
    <t>Encouragements of students in annual prize distribution</t>
  </si>
  <si>
    <t>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</si>
</sst>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3" x14ac:knownFonts="1">
    <font>
      <sz val="11"/>
      <color theme="1"/>
      <name val="Calibri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ajor"/>
    </font>
    <font>
      <b/>
      <sz val="11"/>
      <color rgb="FF000000"/>
      <name val="Calibri"/>
      <family val="2"/>
      <scheme val="maj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9">
    <xf numFmtId="0" fontId="0" fillId="0" borderId="0" xfId="0" applyFont="1" applyAlignment="1"/>
    <xf numFmtId="0" fontId="4" fillId="0" borderId="0" xfId="0" applyFont="1"/>
    <xf numFmtId="0" fontId="4" fillId="0" borderId="0" xfId="0" applyFont="1" applyAlignment="1">
      <alignment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/>
    <xf numFmtId="0" fontId="10" fillId="0" borderId="1" xfId="0" applyFont="1" applyBorder="1" applyAlignment="1"/>
    <xf numFmtId="0" fontId="3" fillId="0" borderId="1" xfId="0" applyFont="1" applyBorder="1" applyAlignment="1"/>
    <xf numFmtId="0" fontId="11" fillId="2" borderId="1" xfId="0" applyFont="1" applyFill="1" applyBorder="1" applyAlignment="1">
      <alignment horizontal="left"/>
    </xf>
    <xf numFmtId="0" fontId="8" fillId="0" borderId="1" xfId="0" applyFont="1" applyBorder="1" applyAlignment="1"/>
    <xf numFmtId="0" fontId="5" fillId="2" borderId="1" xfId="0" applyFont="1" applyFill="1" applyBorder="1" applyAlignment="1">
      <alignment horizontal="left"/>
    </xf>
    <xf numFmtId="0" fontId="6" fillId="0" borderId="1" xfId="0" applyFont="1" applyBorder="1" applyAlignment="1"/>
    <xf numFmtId="0" fontId="6" fillId="0" borderId="0" xfId="0" applyFont="1" applyBorder="1" applyAlignment="1"/>
    <xf numFmtId="0" fontId="3" fillId="0" borderId="0" xfId="0" applyFont="1" applyBorder="1" applyAlignment="1"/>
    <xf numFmtId="0" fontId="7" fillId="0" borderId="0" xfId="0" applyFont="1" applyBorder="1"/>
    <xf numFmtId="0" fontId="10" fillId="0" borderId="0" xfId="0" applyFont="1" applyBorder="1" applyAlignment="1"/>
    <xf numFmtId="0" fontId="11" fillId="2" borderId="0" xfId="0" applyFont="1" applyFill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7" fillId="0" borderId="2" xfId="0" applyFont="1" applyBorder="1"/>
    <xf numFmtId="164" fontId="3" fillId="0" borderId="1" xfId="0" applyNumberFormat="1" applyFont="1" applyBorder="1" applyAlignment="1"/>
    <xf numFmtId="164" fontId="9" fillId="0" borderId="1" xfId="0" applyNumberFormat="1" applyFont="1" applyBorder="1" applyAlignment="1"/>
    <xf numFmtId="16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164" fontId="8" fillId="0" borderId="1" xfId="0" applyNumberFormat="1" applyFont="1" applyBorder="1" applyAlignment="1"/>
    <xf numFmtId="164" fontId="6" fillId="0" borderId="1" xfId="0" applyNumberFormat="1" applyFont="1" applyBorder="1" applyAlignment="1"/>
    <xf numFmtId="164" fontId="6" fillId="0" borderId="3" xfId="0" applyNumberFormat="1" applyFont="1" applyFill="1" applyBorder="1" applyAlignment="1">
      <alignment horizontal="right"/>
    </xf>
    <xf numFmtId="164" fontId="8" fillId="0" borderId="1" xfId="0" applyNumberFormat="1" applyFont="1" applyBorder="1"/>
    <xf numFmtId="164" fontId="6" fillId="0" borderId="1" xfId="0" applyNumberFormat="1" applyFont="1" applyBorder="1"/>
    <xf numFmtId="164" fontId="8" fillId="0" borderId="1" xfId="0" applyNumberFormat="1" applyFont="1" applyFill="1" applyBorder="1" applyAlignment="1"/>
    <xf numFmtId="164" fontId="6" fillId="0" borderId="0" xfId="0" applyNumberFormat="1" applyFont="1" applyBorder="1" applyAlignment="1"/>
    <xf numFmtId="164" fontId="8" fillId="0" borderId="0" xfId="0" applyNumberFormat="1" applyFont="1" applyBorder="1" applyAlignment="1"/>
    <xf numFmtId="164" fontId="8" fillId="0" borderId="0" xfId="0" applyNumberFormat="1" applyFont="1" applyBorder="1"/>
    <xf numFmtId="164" fontId="6" fillId="0" borderId="0" xfId="0" applyNumberFormat="1" applyFont="1" applyBorder="1"/>
    <xf numFmtId="164" fontId="0" fillId="0" borderId="0" xfId="0" applyNumberFormat="1" applyFont="1" applyAlignment="1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/>
    <xf numFmtId="0" fontId="12" fillId="0" borderId="4" xfId="1" applyBorder="1" applyAlignment="1">
      <alignment horizontal="center" vertical="center"/>
    </xf>
    <xf numFmtId="0" fontId="12" fillId="0" borderId="3" xfId="1" applyBorder="1" applyAlignment="1">
      <alignment horizontal="center" vertical="center"/>
    </xf>
    <xf numFmtId="0" fontId="12" fillId="0" borderId="5" xfId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ccollege.org/wp-content/uploads/IQAC2/6Criteria/6.4.2/Audited%20Statement%202021-22.pdf" TargetMode="External"/><Relationship Id="rId2" Type="http://schemas.openxmlformats.org/officeDocument/2006/relationships/hyperlink" Target="https://www.tccollege.org/wp-content/uploads/IQAC2/6Criteria/6.4.2/Audited%20Statement%202022-23.pdf" TargetMode="External"/><Relationship Id="rId1" Type="http://schemas.openxmlformats.org/officeDocument/2006/relationships/hyperlink" Target="https://www.tccollege.org/wp-content/uploads/IQAC2/6Criteria/6.4.2/Audited%20Statement%202023-24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ccollege.org/wp-content/uploads/IQAC2/6Criteria/6.4.2/Audited%20Statement%202019-20.pdf" TargetMode="External"/><Relationship Id="rId4" Type="http://schemas.openxmlformats.org/officeDocument/2006/relationships/hyperlink" Target="https://www.tccollege.org/wp-content/uploads/IQAC2/6Criteria/6.4.2/Audited%20Statement%202020-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9"/>
  <sheetViews>
    <sheetView tabSelected="1" topLeftCell="B40" workbookViewId="0">
      <selection activeCell="C55" sqref="C55"/>
    </sheetView>
  </sheetViews>
  <sheetFormatPr defaultColWidth="14.42578125" defaultRowHeight="15" customHeight="1" x14ac:dyDescent="0.25"/>
  <cols>
    <col min="1" max="1" width="18.7109375" customWidth="1"/>
    <col min="2" max="2" width="67.28515625" customWidth="1"/>
    <col min="3" max="3" width="64.140625" customWidth="1"/>
    <col min="4" max="4" width="17" style="33" customWidth="1"/>
    <col min="5" max="5" width="22.140625" customWidth="1"/>
    <col min="6" max="26" width="8.7109375" customWidth="1"/>
  </cols>
  <sheetData>
    <row r="1" spans="1:26" ht="35.25" customHeight="1" x14ac:dyDescent="0.25">
      <c r="A1" s="34" t="s">
        <v>0</v>
      </c>
      <c r="B1" s="35"/>
      <c r="C1" s="35"/>
      <c r="D1" s="35"/>
      <c r="E1" s="35"/>
    </row>
    <row r="2" spans="1:26" ht="65.25" customHeight="1" x14ac:dyDescent="0.25">
      <c r="A2" s="3" t="s">
        <v>1</v>
      </c>
      <c r="B2" s="3" t="s">
        <v>2</v>
      </c>
      <c r="C2" s="3" t="s">
        <v>3</v>
      </c>
      <c r="D2" s="20" t="s">
        <v>4</v>
      </c>
      <c r="E2" s="3" t="s">
        <v>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 x14ac:dyDescent="0.25">
      <c r="A3" s="4" t="s">
        <v>6</v>
      </c>
      <c r="B3" s="5" t="s">
        <v>7</v>
      </c>
      <c r="C3" s="6" t="s">
        <v>8</v>
      </c>
      <c r="D3" s="19">
        <f>305000/100000</f>
        <v>3.05</v>
      </c>
      <c r="E3" s="36" t="s">
        <v>38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4" t="s">
        <v>6</v>
      </c>
      <c r="B4" s="5" t="s">
        <v>9</v>
      </c>
      <c r="C4" s="6" t="s">
        <v>36</v>
      </c>
      <c r="D4" s="18">
        <f>53160/100000</f>
        <v>0.53159999999999996</v>
      </c>
      <c r="E4" s="37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4" t="s">
        <v>6</v>
      </c>
      <c r="B5" s="7" t="s">
        <v>10</v>
      </c>
      <c r="C5" s="4" t="s">
        <v>37</v>
      </c>
      <c r="D5" s="18">
        <f>10000/100000</f>
        <v>0.1</v>
      </c>
      <c r="E5" s="37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4" t="s">
        <v>6</v>
      </c>
      <c r="B6" s="8" t="s">
        <v>11</v>
      </c>
      <c r="C6" s="8" t="s">
        <v>12</v>
      </c>
      <c r="D6" s="18">
        <f>75620/100000</f>
        <v>0.75619999999999998</v>
      </c>
      <c r="E6" s="37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4" t="s">
        <v>6</v>
      </c>
      <c r="B7" s="6" t="s">
        <v>13</v>
      </c>
      <c r="C7" s="6" t="s">
        <v>14</v>
      </c>
      <c r="D7" s="21">
        <f>299319/100000</f>
        <v>2.9931899999999998</v>
      </c>
      <c r="E7" s="37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4" t="s">
        <v>6</v>
      </c>
      <c r="B8" s="6" t="s">
        <v>13</v>
      </c>
      <c r="C8" s="6" t="s">
        <v>15</v>
      </c>
      <c r="D8" s="21">
        <f>4592795/100000</f>
        <v>45.927950000000003</v>
      </c>
      <c r="E8" s="37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4" t="s">
        <v>6</v>
      </c>
      <c r="B9" s="6" t="s">
        <v>13</v>
      </c>
      <c r="C9" s="9" t="s">
        <v>16</v>
      </c>
      <c r="D9" s="21">
        <f>43620/100000</f>
        <v>0.43619999999999998</v>
      </c>
      <c r="E9" s="37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4" t="s">
        <v>6</v>
      </c>
      <c r="B10" s="6" t="s">
        <v>13</v>
      </c>
      <c r="C10" s="6" t="s">
        <v>17</v>
      </c>
      <c r="D10" s="21">
        <f>2997805/100000</f>
        <v>29.97805</v>
      </c>
      <c r="E10" s="37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4" t="s">
        <v>6</v>
      </c>
      <c r="B11" s="6" t="s">
        <v>13</v>
      </c>
      <c r="C11" s="10" t="s">
        <v>18</v>
      </c>
      <c r="D11" s="22">
        <f>259008/100000</f>
        <v>2.5900799999999999</v>
      </c>
      <c r="E11" s="37"/>
    </row>
    <row r="12" spans="1:26" x14ac:dyDescent="0.25">
      <c r="A12" s="4" t="s">
        <v>6</v>
      </c>
      <c r="B12" s="6" t="s">
        <v>13</v>
      </c>
      <c r="C12" s="6" t="s">
        <v>19</v>
      </c>
      <c r="D12" s="22">
        <f>314362/100000</f>
        <v>3.1436199999999999</v>
      </c>
      <c r="E12" s="37"/>
    </row>
    <row r="13" spans="1:26" x14ac:dyDescent="0.25">
      <c r="A13" s="4" t="s">
        <v>6</v>
      </c>
      <c r="B13" s="6" t="s">
        <v>13</v>
      </c>
      <c r="C13" s="10" t="s">
        <v>20</v>
      </c>
      <c r="D13" s="22">
        <f>1040175/100000</f>
        <v>10.40175</v>
      </c>
      <c r="E13" s="38"/>
    </row>
    <row r="14" spans="1:26" x14ac:dyDescent="0.25">
      <c r="A14" s="10" t="s">
        <v>21</v>
      </c>
      <c r="B14" s="5" t="s">
        <v>7</v>
      </c>
      <c r="C14" s="6" t="s">
        <v>8</v>
      </c>
      <c r="D14" s="19">
        <f>271000/100000</f>
        <v>2.71</v>
      </c>
      <c r="E14" s="36" t="s">
        <v>38</v>
      </c>
    </row>
    <row r="15" spans="1:26" x14ac:dyDescent="0.25">
      <c r="A15" s="10" t="s">
        <v>21</v>
      </c>
      <c r="B15" s="5" t="s">
        <v>9</v>
      </c>
      <c r="C15" s="6" t="s">
        <v>36</v>
      </c>
      <c r="D15" s="19">
        <f>176000/100000</f>
        <v>1.76</v>
      </c>
      <c r="E15" s="37"/>
    </row>
    <row r="16" spans="1:26" x14ac:dyDescent="0.25">
      <c r="A16" s="10" t="s">
        <v>21</v>
      </c>
      <c r="B16" s="7" t="s">
        <v>10</v>
      </c>
      <c r="C16" s="4" t="s">
        <v>37</v>
      </c>
      <c r="D16" s="19">
        <f>51000/100000</f>
        <v>0.51</v>
      </c>
      <c r="E16" s="37"/>
    </row>
    <row r="17" spans="1:5" x14ac:dyDescent="0.25">
      <c r="A17" s="10" t="s">
        <v>21</v>
      </c>
      <c r="B17" s="8" t="s">
        <v>11</v>
      </c>
      <c r="C17" s="8" t="s">
        <v>12</v>
      </c>
      <c r="D17" s="18">
        <f>72000/100000</f>
        <v>0.72</v>
      </c>
      <c r="E17" s="37"/>
    </row>
    <row r="18" spans="1:5" ht="15.75" customHeight="1" x14ac:dyDescent="0.25">
      <c r="A18" s="10" t="s">
        <v>21</v>
      </c>
      <c r="B18" s="6" t="s">
        <v>13</v>
      </c>
      <c r="C18" s="6" t="s">
        <v>14</v>
      </c>
      <c r="D18" s="22">
        <f>1055942/100000</f>
        <v>10.559419999999999</v>
      </c>
      <c r="E18" s="37"/>
    </row>
    <row r="19" spans="1:5" ht="15.75" customHeight="1" x14ac:dyDescent="0.25">
      <c r="A19" s="10" t="s">
        <v>21</v>
      </c>
      <c r="B19" s="6" t="s">
        <v>13</v>
      </c>
      <c r="C19" s="6" t="s">
        <v>15</v>
      </c>
      <c r="D19" s="22">
        <f>2081181/100000</f>
        <v>20.811810000000001</v>
      </c>
      <c r="E19" s="37"/>
    </row>
    <row r="20" spans="1:5" ht="15.75" customHeight="1" x14ac:dyDescent="0.25">
      <c r="A20" s="10" t="s">
        <v>21</v>
      </c>
      <c r="B20" s="6" t="s">
        <v>13</v>
      </c>
      <c r="C20" s="6" t="s">
        <v>22</v>
      </c>
      <c r="D20" s="22">
        <f>576999/100000</f>
        <v>5.76999</v>
      </c>
      <c r="E20" s="37"/>
    </row>
    <row r="21" spans="1:5" ht="15.75" customHeight="1" x14ac:dyDescent="0.25">
      <c r="A21" s="10" t="s">
        <v>21</v>
      </c>
      <c r="B21" s="6" t="s">
        <v>13</v>
      </c>
      <c r="C21" s="9" t="s">
        <v>16</v>
      </c>
      <c r="D21" s="22">
        <f>965880/100000</f>
        <v>9.6587999999999994</v>
      </c>
      <c r="E21" s="37"/>
    </row>
    <row r="22" spans="1:5" ht="15.75" customHeight="1" x14ac:dyDescent="0.25">
      <c r="A22" s="10" t="s">
        <v>21</v>
      </c>
      <c r="B22" s="6" t="s">
        <v>13</v>
      </c>
      <c r="C22" s="6" t="s">
        <v>17</v>
      </c>
      <c r="D22" s="22">
        <f>694891/100000</f>
        <v>6.9489099999999997</v>
      </c>
      <c r="E22" s="37"/>
    </row>
    <row r="23" spans="1:5" ht="15.75" customHeight="1" x14ac:dyDescent="0.25">
      <c r="A23" s="10" t="s">
        <v>21</v>
      </c>
      <c r="B23" s="6" t="s">
        <v>13</v>
      </c>
      <c r="C23" s="10" t="s">
        <v>18</v>
      </c>
      <c r="D23" s="22">
        <f>685535/100000</f>
        <v>6.8553499999999996</v>
      </c>
      <c r="E23" s="37"/>
    </row>
    <row r="24" spans="1:5" ht="15.75" customHeight="1" x14ac:dyDescent="0.25">
      <c r="A24" s="10" t="s">
        <v>21</v>
      </c>
      <c r="B24" s="6" t="s">
        <v>13</v>
      </c>
      <c r="C24" s="6" t="s">
        <v>19</v>
      </c>
      <c r="D24" s="22">
        <f>1746863/100000</f>
        <v>17.468630000000001</v>
      </c>
      <c r="E24" s="37"/>
    </row>
    <row r="25" spans="1:5" ht="15.75" customHeight="1" x14ac:dyDescent="0.25">
      <c r="A25" s="10" t="s">
        <v>21</v>
      </c>
      <c r="B25" s="6" t="s">
        <v>13</v>
      </c>
      <c r="C25" s="10" t="s">
        <v>23</v>
      </c>
      <c r="D25" s="22">
        <f>229000/100000</f>
        <v>2.29</v>
      </c>
      <c r="E25" s="37"/>
    </row>
    <row r="26" spans="1:5" ht="15.75" customHeight="1" x14ac:dyDescent="0.25">
      <c r="A26" s="10" t="s">
        <v>21</v>
      </c>
      <c r="B26" s="6" t="s">
        <v>13</v>
      </c>
      <c r="C26" s="10" t="s">
        <v>24</v>
      </c>
      <c r="D26" s="22">
        <f>704700/100000</f>
        <v>7.0469999999999997</v>
      </c>
      <c r="E26" s="37"/>
    </row>
    <row r="27" spans="1:5" ht="15.75" customHeight="1" x14ac:dyDescent="0.25">
      <c r="A27" s="10" t="s">
        <v>21</v>
      </c>
      <c r="B27" s="6" t="s">
        <v>13</v>
      </c>
      <c r="C27" s="10" t="s">
        <v>20</v>
      </c>
      <c r="D27" s="22">
        <f>1307646/100000</f>
        <v>13.076460000000001</v>
      </c>
      <c r="E27" s="38"/>
    </row>
    <row r="28" spans="1:5" ht="15.75" customHeight="1" x14ac:dyDescent="0.25">
      <c r="A28" s="10" t="s">
        <v>25</v>
      </c>
      <c r="B28" s="5" t="s">
        <v>7</v>
      </c>
      <c r="C28" s="6" t="s">
        <v>8</v>
      </c>
      <c r="D28" s="23">
        <f>190000/100000</f>
        <v>1.9</v>
      </c>
      <c r="E28" s="36" t="s">
        <v>38</v>
      </c>
    </row>
    <row r="29" spans="1:5" ht="15.75" customHeight="1" x14ac:dyDescent="0.25">
      <c r="A29" s="10" t="s">
        <v>25</v>
      </c>
      <c r="B29" s="5" t="s">
        <v>9</v>
      </c>
      <c r="C29" s="6" t="s">
        <v>36</v>
      </c>
      <c r="D29" s="24">
        <f>9600/100000</f>
        <v>9.6000000000000002E-2</v>
      </c>
      <c r="E29" s="37"/>
    </row>
    <row r="30" spans="1:5" ht="15.75" customHeight="1" x14ac:dyDescent="0.25">
      <c r="A30" s="10" t="s">
        <v>25</v>
      </c>
      <c r="B30" s="7" t="s">
        <v>10</v>
      </c>
      <c r="C30" s="4" t="s">
        <v>37</v>
      </c>
      <c r="D30" s="23">
        <f>100000/100000</f>
        <v>1</v>
      </c>
      <c r="E30" s="37"/>
    </row>
    <row r="31" spans="1:5" ht="15.75" customHeight="1" x14ac:dyDescent="0.25">
      <c r="A31" s="10" t="s">
        <v>25</v>
      </c>
      <c r="B31" s="8" t="s">
        <v>26</v>
      </c>
      <c r="C31" s="10" t="s">
        <v>32</v>
      </c>
      <c r="D31" s="23">
        <f>712612/100000</f>
        <v>7.1261200000000002</v>
      </c>
      <c r="E31" s="37"/>
    </row>
    <row r="32" spans="1:5" ht="15.75" customHeight="1" x14ac:dyDescent="0.25">
      <c r="A32" s="10" t="s">
        <v>25</v>
      </c>
      <c r="B32" s="6" t="s">
        <v>13</v>
      </c>
      <c r="C32" s="6" t="s">
        <v>14</v>
      </c>
      <c r="D32" s="22">
        <f>671647/100000</f>
        <v>6.7164700000000002</v>
      </c>
      <c r="E32" s="37"/>
    </row>
    <row r="33" spans="1:5" ht="15.75" customHeight="1" x14ac:dyDescent="0.25">
      <c r="A33" s="10" t="s">
        <v>25</v>
      </c>
      <c r="B33" s="6" t="s">
        <v>13</v>
      </c>
      <c r="C33" s="6" t="s">
        <v>15</v>
      </c>
      <c r="D33" s="22">
        <f>139008/100000</f>
        <v>1.39008</v>
      </c>
      <c r="E33" s="37"/>
    </row>
    <row r="34" spans="1:5" ht="15.75" customHeight="1" x14ac:dyDescent="0.25">
      <c r="A34" s="10" t="s">
        <v>25</v>
      </c>
      <c r="B34" s="6" t="s">
        <v>13</v>
      </c>
      <c r="C34" s="6" t="s">
        <v>22</v>
      </c>
      <c r="D34" s="22">
        <f>1108215/100000</f>
        <v>11.08215</v>
      </c>
      <c r="E34" s="37"/>
    </row>
    <row r="35" spans="1:5" ht="15.75" customHeight="1" x14ac:dyDescent="0.25">
      <c r="A35" s="10" t="s">
        <v>25</v>
      </c>
      <c r="B35" s="6" t="s">
        <v>13</v>
      </c>
      <c r="C35" s="10" t="s">
        <v>18</v>
      </c>
      <c r="D35" s="22">
        <f>200769/100000</f>
        <v>2.0076900000000002</v>
      </c>
      <c r="E35" s="37"/>
    </row>
    <row r="36" spans="1:5" ht="15.75" customHeight="1" x14ac:dyDescent="0.25">
      <c r="A36" s="10" t="s">
        <v>25</v>
      </c>
      <c r="B36" s="6" t="s">
        <v>13</v>
      </c>
      <c r="C36" s="6" t="s">
        <v>19</v>
      </c>
      <c r="D36" s="22">
        <f>955940/100000</f>
        <v>9.5594000000000001</v>
      </c>
      <c r="E36" s="37"/>
    </row>
    <row r="37" spans="1:5" ht="15.75" customHeight="1" x14ac:dyDescent="0.25">
      <c r="A37" s="10" t="s">
        <v>25</v>
      </c>
      <c r="B37" s="6" t="s">
        <v>13</v>
      </c>
      <c r="C37" s="10" t="s">
        <v>23</v>
      </c>
      <c r="D37" s="22">
        <f>661500/100000</f>
        <v>6.6150000000000002</v>
      </c>
      <c r="E37" s="37"/>
    </row>
    <row r="38" spans="1:5" ht="15.75" customHeight="1" x14ac:dyDescent="0.25">
      <c r="A38" s="10" t="s">
        <v>25</v>
      </c>
      <c r="B38" s="6" t="s">
        <v>13</v>
      </c>
      <c r="C38" s="10" t="s">
        <v>24</v>
      </c>
      <c r="D38" s="22">
        <f>2091044/100000</f>
        <v>20.910440000000001</v>
      </c>
      <c r="E38" s="37"/>
    </row>
    <row r="39" spans="1:5" ht="15.75" customHeight="1" x14ac:dyDescent="0.25">
      <c r="A39" s="10" t="s">
        <v>25</v>
      </c>
      <c r="B39" s="6" t="s">
        <v>13</v>
      </c>
      <c r="C39" s="10" t="s">
        <v>20</v>
      </c>
      <c r="D39" s="22">
        <f>174096/100000</f>
        <v>1.7409600000000001</v>
      </c>
      <c r="E39" s="38"/>
    </row>
    <row r="40" spans="1:5" ht="15.75" customHeight="1" x14ac:dyDescent="0.25">
      <c r="A40" s="10" t="s">
        <v>27</v>
      </c>
      <c r="B40" s="5" t="s">
        <v>7</v>
      </c>
      <c r="C40" s="6" t="s">
        <v>8</v>
      </c>
      <c r="D40" s="23">
        <f>242000/100000</f>
        <v>2.42</v>
      </c>
      <c r="E40" s="36" t="s">
        <v>38</v>
      </c>
    </row>
    <row r="41" spans="1:5" ht="15.75" customHeight="1" x14ac:dyDescent="0.25">
      <c r="A41" s="10" t="s">
        <v>27</v>
      </c>
      <c r="B41" s="5" t="s">
        <v>9</v>
      </c>
      <c r="C41" s="6" t="s">
        <v>36</v>
      </c>
      <c r="D41" s="25">
        <f>34000/100000</f>
        <v>0.34</v>
      </c>
      <c r="E41" s="37"/>
    </row>
    <row r="42" spans="1:5" ht="15.75" customHeight="1" x14ac:dyDescent="0.25">
      <c r="A42" s="10" t="s">
        <v>27</v>
      </c>
      <c r="B42" s="7" t="s">
        <v>10</v>
      </c>
      <c r="C42" s="4" t="s">
        <v>37</v>
      </c>
      <c r="D42" s="24">
        <f>100000/100000</f>
        <v>1</v>
      </c>
      <c r="E42" s="37"/>
    </row>
    <row r="43" spans="1:5" ht="15.75" customHeight="1" x14ac:dyDescent="0.25">
      <c r="A43" s="10" t="s">
        <v>27</v>
      </c>
      <c r="B43" s="6" t="s">
        <v>13</v>
      </c>
      <c r="C43" s="6" t="s">
        <v>14</v>
      </c>
      <c r="D43" s="26">
        <f>833777/100000</f>
        <v>8.3377700000000008</v>
      </c>
      <c r="E43" s="37"/>
    </row>
    <row r="44" spans="1:5" ht="15.75" customHeight="1" x14ac:dyDescent="0.25">
      <c r="A44" s="10" t="s">
        <v>27</v>
      </c>
      <c r="B44" s="6" t="s">
        <v>13</v>
      </c>
      <c r="C44" s="6" t="s">
        <v>15</v>
      </c>
      <c r="D44" s="24">
        <f>186000/100000</f>
        <v>1.86</v>
      </c>
      <c r="E44" s="37"/>
    </row>
    <row r="45" spans="1:5" ht="15.75" customHeight="1" x14ac:dyDescent="0.25">
      <c r="A45" s="10" t="s">
        <v>27</v>
      </c>
      <c r="B45" s="6" t="s">
        <v>13</v>
      </c>
      <c r="C45" s="10" t="s">
        <v>22</v>
      </c>
      <c r="D45" s="27">
        <f>397013/100000</f>
        <v>3.9701300000000002</v>
      </c>
      <c r="E45" s="37"/>
    </row>
    <row r="46" spans="1:5" ht="15.75" customHeight="1" x14ac:dyDescent="0.25">
      <c r="A46" s="10" t="s">
        <v>27</v>
      </c>
      <c r="B46" s="6" t="s">
        <v>13</v>
      </c>
      <c r="C46" s="10" t="s">
        <v>18</v>
      </c>
      <c r="D46" s="24">
        <f>22491/100000</f>
        <v>0.22491</v>
      </c>
      <c r="E46" s="37"/>
    </row>
    <row r="47" spans="1:5" ht="15.75" customHeight="1" x14ac:dyDescent="0.25">
      <c r="A47" s="10" t="s">
        <v>27</v>
      </c>
      <c r="B47" s="6" t="s">
        <v>13</v>
      </c>
      <c r="C47" s="10" t="s">
        <v>19</v>
      </c>
      <c r="D47" s="24">
        <f>185604/100000</f>
        <v>1.8560399999999999</v>
      </c>
      <c r="E47" s="37"/>
    </row>
    <row r="48" spans="1:5" ht="15.75" customHeight="1" x14ac:dyDescent="0.25">
      <c r="A48" s="10" t="s">
        <v>27</v>
      </c>
      <c r="B48" s="6" t="s">
        <v>13</v>
      </c>
      <c r="C48" s="10" t="s">
        <v>23</v>
      </c>
      <c r="D48" s="24">
        <f>452732/100000</f>
        <v>4.5273199999999996</v>
      </c>
      <c r="E48" s="37"/>
    </row>
    <row r="49" spans="1:5" ht="15.75" customHeight="1" x14ac:dyDescent="0.25">
      <c r="A49" s="10" t="s">
        <v>27</v>
      </c>
      <c r="B49" s="6" t="s">
        <v>13</v>
      </c>
      <c r="C49" s="10" t="s">
        <v>24</v>
      </c>
      <c r="D49" s="24">
        <f>1739158/100000</f>
        <v>17.391580000000001</v>
      </c>
      <c r="E49" s="38"/>
    </row>
    <row r="50" spans="1:5" ht="15.75" customHeight="1" x14ac:dyDescent="0.25">
      <c r="A50" s="10" t="s">
        <v>28</v>
      </c>
      <c r="B50" s="5" t="s">
        <v>7</v>
      </c>
      <c r="C50" s="6" t="s">
        <v>8</v>
      </c>
      <c r="D50" s="28">
        <f>322000/100000</f>
        <v>3.22</v>
      </c>
      <c r="E50" s="36" t="s">
        <v>38</v>
      </c>
    </row>
    <row r="51" spans="1:5" ht="15.75" customHeight="1" x14ac:dyDescent="0.25">
      <c r="A51" s="10" t="s">
        <v>28</v>
      </c>
      <c r="B51" s="7" t="s">
        <v>29</v>
      </c>
      <c r="C51" s="10" t="s">
        <v>34</v>
      </c>
      <c r="D51" s="28">
        <f>100000/100000</f>
        <v>1</v>
      </c>
      <c r="E51" s="37"/>
    </row>
    <row r="52" spans="1:5" ht="15.75" customHeight="1" x14ac:dyDescent="0.25">
      <c r="A52" s="10" t="s">
        <v>28</v>
      </c>
      <c r="B52" s="5" t="s">
        <v>9</v>
      </c>
      <c r="C52" s="6" t="s">
        <v>36</v>
      </c>
      <c r="D52" s="23">
        <f>73200/100000</f>
        <v>0.73199999999999998</v>
      </c>
      <c r="E52" s="37"/>
    </row>
    <row r="53" spans="1:5" ht="15.75" customHeight="1" x14ac:dyDescent="0.25">
      <c r="A53" s="10" t="s">
        <v>28</v>
      </c>
      <c r="B53" s="8" t="s">
        <v>30</v>
      </c>
      <c r="C53" s="10" t="s">
        <v>33</v>
      </c>
      <c r="D53" s="23">
        <f>1628772/100000</f>
        <v>16.28772</v>
      </c>
      <c r="E53" s="37"/>
    </row>
    <row r="54" spans="1:5" ht="15.75" customHeight="1" x14ac:dyDescent="0.25">
      <c r="A54" s="10" t="s">
        <v>28</v>
      </c>
      <c r="B54" s="8" t="s">
        <v>31</v>
      </c>
      <c r="C54" s="10" t="s">
        <v>35</v>
      </c>
      <c r="D54" s="23">
        <f>1121589/100000</f>
        <v>11.21589</v>
      </c>
      <c r="E54" s="37"/>
    </row>
    <row r="55" spans="1:5" ht="15.75" customHeight="1" x14ac:dyDescent="0.25">
      <c r="A55" s="10" t="s">
        <v>28</v>
      </c>
      <c r="B55" s="8" t="s">
        <v>26</v>
      </c>
      <c r="C55" s="10" t="s">
        <v>32</v>
      </c>
      <c r="D55" s="23">
        <f>1200000/100000</f>
        <v>12</v>
      </c>
      <c r="E55" s="37"/>
    </row>
    <row r="56" spans="1:5" ht="15.75" customHeight="1" x14ac:dyDescent="0.25">
      <c r="A56" s="10" t="s">
        <v>28</v>
      </c>
      <c r="B56" s="6" t="s">
        <v>13</v>
      </c>
      <c r="C56" s="10" t="s">
        <v>18</v>
      </c>
      <c r="D56" s="24">
        <f>324438/100000</f>
        <v>3.24438</v>
      </c>
      <c r="E56" s="37"/>
    </row>
    <row r="57" spans="1:5" ht="15.75" customHeight="1" x14ac:dyDescent="0.25">
      <c r="A57" s="10" t="s">
        <v>28</v>
      </c>
      <c r="B57" s="6" t="s">
        <v>13</v>
      </c>
      <c r="C57" s="10" t="s">
        <v>19</v>
      </c>
      <c r="D57" s="24">
        <f>307297/100000</f>
        <v>3.0729700000000002</v>
      </c>
      <c r="E57" s="37"/>
    </row>
    <row r="58" spans="1:5" ht="15.75" customHeight="1" x14ac:dyDescent="0.25">
      <c r="A58" s="10" t="s">
        <v>28</v>
      </c>
      <c r="B58" s="6" t="s">
        <v>13</v>
      </c>
      <c r="C58" s="10" t="s">
        <v>23</v>
      </c>
      <c r="D58" s="24">
        <f>160852/100000</f>
        <v>1.6085199999999999</v>
      </c>
      <c r="E58" s="38"/>
    </row>
    <row r="59" spans="1:5" ht="15.75" customHeight="1" x14ac:dyDescent="0.25">
      <c r="A59" s="10"/>
      <c r="B59" s="6"/>
      <c r="C59" s="10"/>
      <c r="D59" s="24"/>
      <c r="E59" s="17"/>
    </row>
    <row r="60" spans="1:5" ht="15.75" customHeight="1" x14ac:dyDescent="0.25">
      <c r="A60" s="11"/>
      <c r="B60" s="12"/>
      <c r="C60" s="11"/>
      <c r="D60" s="29"/>
      <c r="E60" s="13"/>
    </row>
    <row r="61" spans="1:5" ht="15.75" customHeight="1" x14ac:dyDescent="0.25">
      <c r="A61" s="11"/>
      <c r="B61" s="12"/>
      <c r="C61" s="11"/>
      <c r="D61" s="29"/>
      <c r="E61" s="13"/>
    </row>
    <row r="62" spans="1:5" ht="15.75" customHeight="1" x14ac:dyDescent="0.25">
      <c r="A62" s="11"/>
      <c r="B62" s="14"/>
      <c r="C62" s="12"/>
      <c r="D62" s="30"/>
      <c r="E62" s="13"/>
    </row>
    <row r="63" spans="1:5" ht="15.75" customHeight="1" x14ac:dyDescent="0.25">
      <c r="A63" s="11"/>
      <c r="B63" s="14"/>
      <c r="C63" s="11"/>
      <c r="D63" s="29"/>
      <c r="E63" s="13"/>
    </row>
    <row r="64" spans="1:5" ht="15.75" customHeight="1" x14ac:dyDescent="0.25">
      <c r="A64" s="11"/>
      <c r="B64" s="15"/>
      <c r="C64" s="16"/>
      <c r="D64" s="31"/>
      <c r="E64" s="13"/>
    </row>
    <row r="65" spans="1:5" ht="15.75" customHeight="1" x14ac:dyDescent="0.25">
      <c r="A65" s="11"/>
      <c r="B65" s="12"/>
      <c r="C65" s="12"/>
      <c r="D65" s="29"/>
      <c r="E65" s="13"/>
    </row>
    <row r="66" spans="1:5" ht="15.75" customHeight="1" x14ac:dyDescent="0.25">
      <c r="A66" s="13"/>
      <c r="B66" s="12"/>
      <c r="C66" s="12"/>
      <c r="D66" s="32"/>
      <c r="E66" s="13"/>
    </row>
    <row r="67" spans="1:5" ht="15.75" customHeight="1" x14ac:dyDescent="0.25"/>
    <row r="68" spans="1:5" ht="15.75" customHeight="1" x14ac:dyDescent="0.25"/>
    <row r="69" spans="1:5" ht="15.75" customHeight="1" x14ac:dyDescent="0.25"/>
    <row r="70" spans="1:5" ht="15.75" customHeight="1" x14ac:dyDescent="0.25"/>
    <row r="71" spans="1:5" ht="15.75" customHeight="1" x14ac:dyDescent="0.25"/>
    <row r="72" spans="1:5" ht="15.75" customHeight="1" x14ac:dyDescent="0.25"/>
    <row r="73" spans="1:5" ht="15.75" customHeight="1" x14ac:dyDescent="0.25"/>
    <row r="74" spans="1:5" ht="15.75" customHeight="1" x14ac:dyDescent="0.25"/>
    <row r="75" spans="1:5" ht="15.75" customHeight="1" x14ac:dyDescent="0.25"/>
    <row r="76" spans="1:5" ht="15.75" customHeight="1" x14ac:dyDescent="0.25"/>
    <row r="77" spans="1:5" ht="15.75" customHeight="1" x14ac:dyDescent="0.25"/>
    <row r="78" spans="1:5" ht="15.75" customHeight="1" x14ac:dyDescent="0.25"/>
    <row r="79" spans="1:5" ht="15.75" customHeight="1" x14ac:dyDescent="0.25"/>
    <row r="80" spans="1:5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</sheetData>
  <mergeCells count="6">
    <mergeCell ref="E50:E58"/>
    <mergeCell ref="A1:E1"/>
    <mergeCell ref="E3:E13"/>
    <mergeCell ref="E14:E27"/>
    <mergeCell ref="E28:E39"/>
    <mergeCell ref="E40:E49"/>
  </mergeCells>
  <hyperlinks>
    <hyperlink ref="E3:E13" r:id="rId1" display="View"/>
    <hyperlink ref="E14:E27" r:id="rId2" display="View"/>
    <hyperlink ref="E28:E39" r:id="rId3" display="View"/>
    <hyperlink ref="E40:E49" r:id="rId4" display="View"/>
    <hyperlink ref="E50:E58" r:id="rId5" display="View"/>
  </hyperlinks>
  <pageMargins left="0.7" right="0.7" top="0.75" bottom="0.75" header="0" footer="0"/>
  <pageSetup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6.4.2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PURUSHOTTAM DIXIT</cp:lastModifiedBy>
  <dcterms:created xsi:type="dcterms:W3CDTF">2006-09-16T00:00:00Z</dcterms:created>
  <dcterms:modified xsi:type="dcterms:W3CDTF">2024-10-13T10:03:23Z</dcterms:modified>
</cp:coreProperties>
</file>